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structions" sheetId="1" state="visible" r:id="rId3"/>
    <sheet name="Risk Register" sheetId="2" state="visible" r:id="rId4"/>
    <sheet name="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<sst xmlns="http://schemas.openxmlformats.org/spreadsheetml/2006/main" count="177" uniqueCount="141">
  <si>
    <t xml:space="preserve">IronRoot Risk Register — How to Use This Template</t>
  </si>
  <si>
    <t xml:space="preserve">A risk register is the cornerstone of any security program. Use this template to identify, score, and track risks across your business.</t>
  </si>
  <si>
    <t xml:space="preserve">COLUMN GUIDE</t>
  </si>
  <si>
    <t xml:space="preserve">Risk ID</t>
  </si>
  <si>
    <t xml:space="preserve">A unique identifier for each risk (e.g., RISK-001). Use the auto-filled IDs or create your own numbering system.</t>
  </si>
  <si>
    <t xml:space="preserve">Category</t>
  </si>
  <si>
    <t xml:space="preserve">The risk domain: Cybersecurity, Compliance, Vendor, Operational, Financial, Legal, or Physical.</t>
  </si>
  <si>
    <t xml:space="preserve">Risk Description</t>
  </si>
  <si>
    <t xml:space="preserve">A clear, specific statement of the risk in plain language. What could go wrong?</t>
  </si>
  <si>
    <t xml:space="preserve">Risk Owner</t>
  </si>
  <si>
    <t xml:space="preserve">The person responsible for managing and monitoring this risk. Should be a named individual, not a department.</t>
  </si>
  <si>
    <t xml:space="preserve">Likelihood (1–5)</t>
  </si>
  <si>
    <t xml:space="preserve">1 = Very Unlikely, 2 = Unlikely, 3 = Possible, 4 = Likely, 5 = Almost Certain</t>
  </si>
  <si>
    <t xml:space="preserve">Impact (1–5)</t>
  </si>
  <si>
    <t xml:space="preserve">1 = Negligible, 2 = Minor, 3 = Moderate, 4 = Major, 5 = Catastrophic</t>
  </si>
  <si>
    <t xml:space="preserve">Risk Score</t>
  </si>
  <si>
    <t xml:space="preserve">Auto-calculated: Likelihood x Impact. Range 1–25. Used to prioritize remediation.</t>
  </si>
  <si>
    <t xml:space="preserve">Risk Rating</t>
  </si>
  <si>
    <t xml:space="preserve">Auto-assigned based on Risk Score: LOW (1–4), MEDIUM (5–12), HIGH (13–20), CRITICAL (21–25).</t>
  </si>
  <si>
    <t xml:space="preserve">Current Controls</t>
  </si>
  <si>
    <t xml:space="preserve">List existing controls or safeguards already in place that help reduce this risk.</t>
  </si>
  <si>
    <t xml:space="preserve">Treatment</t>
  </si>
  <si>
    <t xml:space="preserve">Accept / Mitigate / Transfer / Avoid — your chosen approach to manage this risk.</t>
  </si>
  <si>
    <t xml:space="preserve">Remediation Actions</t>
  </si>
  <si>
    <t xml:space="preserve">Specific steps to reduce the risk, with enough detail to assign and track.</t>
  </si>
  <si>
    <t xml:space="preserve">Target Due Date</t>
  </si>
  <si>
    <t xml:space="preserve">When the remediation action should be completed.</t>
  </si>
  <si>
    <t xml:space="preserve">Status</t>
  </si>
  <si>
    <t xml:space="preserve">Open / In Progress / Closed / Accepted — updated as work progresses.</t>
  </si>
  <si>
    <t xml:space="preserve">Last Reviewed</t>
  </si>
  <si>
    <t xml:space="preserve">Date this risk entry was last reviewed and updated.</t>
  </si>
  <si>
    <t xml:space="preserve">Notes</t>
  </si>
  <si>
    <t xml:space="preserve">Any additional context, dependencies, or observations.</t>
  </si>
  <si>
    <t xml:space="preserve">RISK SCORING MATRIX</t>
  </si>
  <si>
    <t xml:space="preserve">CRITICAL  (21–25)</t>
  </si>
  <si>
    <t xml:space="preserve">Immediate escalation to leadership. Remediate within 30 days or formally accept with sign-off.</t>
  </si>
  <si>
    <t xml:space="preserve">HIGH  (13–20)</t>
  </si>
  <si>
    <t xml:space="preserve">Priority remediation. Assign owner and due date within 15 days. Report monthly.</t>
  </si>
  <si>
    <t xml:space="preserve">MEDIUM  (5–12)</t>
  </si>
  <si>
    <t xml:space="preserve">Address within 90 days. Assign owner. Monitor quarterly.</t>
  </si>
  <si>
    <t xml:space="preserve">LOW  (1–4)</t>
  </si>
  <si>
    <t xml:space="preserve">Monitor and address in normal business operations. Review annually.</t>
  </si>
  <si>
    <t xml:space="preserve">IronRoot Risk Consultants  |  chris@ironrootrisk.com  |  ironrootrisk.com  |  This template is provided free of charge for educational use.</t>
  </si>
  <si>
    <t xml:space="preserve">IronRoot Risk Register Template</t>
  </si>
  <si>
    <t xml:space="preserve">Complete one row per identified risk. Update regularly — at minimum, quarterly. See the Instructions tab for column guidance and scoring definitions.</t>
  </si>
  <si>
    <t xml:space="preserve">Likelihood
(1–5)</t>
  </si>
  <si>
    <t xml:space="preserve">Impact
(1–5)</t>
  </si>
  <si>
    <t xml:space="preserve">Risk Score
(L x I)</t>
  </si>
  <si>
    <t xml:space="preserve">RISK-001</t>
  </si>
  <si>
    <t xml:space="preserve">Cybersecurity</t>
  </si>
  <si>
    <t xml:space="preserve">Employees reuse weak passwords across business and personal accounts, increasing risk of credential stuffing attacks on business email and cloud systems.</t>
  </si>
  <si>
    <t xml:space="preserve">IT / Owner</t>
  </si>
  <si>
    <t xml:space="preserve">MFA enabled on email; password manager not deployed; no formal password policy.</t>
  </si>
  <si>
    <t xml:space="preserve">Mitigate</t>
  </si>
  <si>
    <t xml:space="preserve">Deploy company-wide password manager. Enforce MFA on all cloud services. Roll out password policy and training by Q2.</t>
  </si>
  <si>
    <t xml:space="preserve">2025-06-30</t>
  </si>
  <si>
    <t xml:space="preserve">In Progress</t>
  </si>
  <si>
    <t xml:space="preserve">2025-03-16</t>
  </si>
  <si>
    <t xml:space="preserve">RISK-002</t>
  </si>
  <si>
    <t xml:space="preserve">Compliance</t>
  </si>
  <si>
    <t xml:space="preserve">Business handles client health information but has not confirmed HIPAA applicability or executed Business Associate Agreements (BAAs) with cloud vendors.</t>
  </si>
  <si>
    <t xml:space="preserve">Operations Manager</t>
  </si>
  <si>
    <t xml:space="preserve">None — BAAs not in place. No formal HIPAA assessment conducted.</t>
  </si>
  <si>
    <t xml:space="preserve">Engage legal counsel to assess HIPAA applicability. Identify all vendors with PHI access. Execute BAAs within 60 days.</t>
  </si>
  <si>
    <t xml:space="preserve">2025-05-15</t>
  </si>
  <si>
    <t xml:space="preserve">Open</t>
  </si>
  <si>
    <t xml:space="preserve">RISK-003</t>
  </si>
  <si>
    <t xml:space="preserve">Vendor</t>
  </si>
  <si>
    <t xml:space="preserve">Key bookkeeping software vendor had a data breach last year. Business has no visibility into vendor security posture or breach notification SLAs.</t>
  </si>
  <si>
    <t xml:space="preserve">Finance Lead</t>
  </si>
  <si>
    <t xml:space="preserve">Standard vendor contract in place; no security addendum; no notification clause.</t>
  </si>
  <si>
    <t xml:space="preserve">Request SOC 2 report from vendor. Add security and notification requirements to contract at renewal.</t>
  </si>
  <si>
    <t xml:space="preserve">2025-09-01</t>
  </si>
  <si>
    <t xml:space="preserve">RISK-004</t>
  </si>
  <si>
    <t xml:space="preserve">Operational</t>
  </si>
  <si>
    <t xml:space="preserve">No documented incident response plan. If ransomware hit today, the team would not know who to call, what to isolate, or how to restore systems.</t>
  </si>
  <si>
    <t xml:space="preserve">Antivirus on most endpoints. Cloud backups exist but have never been tested.</t>
  </si>
  <si>
    <t xml:space="preserve">Draft 1-page IRP with key contacts, isolation steps, and restore procedure. Test backup restoration. Train staff.</t>
  </si>
  <si>
    <t xml:space="preserve">2025-06-01</t>
  </si>
  <si>
    <t xml:space="preserve">RISK-005</t>
  </si>
  <si>
    <t xml:space="preserve">Three former employees still have active login credentials to cloud project management tool and CRM system.</t>
  </si>
  <si>
    <t xml:space="preserve">HR / IT</t>
  </si>
  <si>
    <t xml:space="preserve">No formal offboarding checklist. Access reviews not conducted.</t>
  </si>
  <si>
    <t xml:space="preserve">Immediate: disable identified accounts. Within 30 days: implement HR-IT offboarding checklist and quarterly access review.</t>
  </si>
  <si>
    <t xml:space="preserve">2025-04-15</t>
  </si>
  <si>
    <t xml:space="preserve">RISK-006</t>
  </si>
  <si>
    <t xml:space="preserve">RISK-007</t>
  </si>
  <si>
    <t xml:space="preserve">RISK-008</t>
  </si>
  <si>
    <t xml:space="preserve">RISK-009</t>
  </si>
  <si>
    <t xml:space="preserve">RISK-010</t>
  </si>
  <si>
    <t xml:space="preserve">RISK-011</t>
  </si>
  <si>
    <t xml:space="preserve">RISK-012</t>
  </si>
  <si>
    <t xml:space="preserve">RISK-013</t>
  </si>
  <si>
    <t xml:space="preserve">RISK-014</t>
  </si>
  <si>
    <t xml:space="preserve">RISK-015</t>
  </si>
  <si>
    <t xml:space="preserve">RISK-016</t>
  </si>
  <si>
    <t xml:space="preserve">RISK-017</t>
  </si>
  <si>
    <t xml:space="preserve">RISK-018</t>
  </si>
  <si>
    <t xml:space="preserve">RISK-019</t>
  </si>
  <si>
    <t xml:space="preserve">RISK-020</t>
  </si>
  <si>
    <t xml:space="preserve">RISK-021</t>
  </si>
  <si>
    <t xml:space="preserve">RISK-022</t>
  </si>
  <si>
    <t xml:space="preserve">RISK-023</t>
  </si>
  <si>
    <t xml:space="preserve">RISK-024</t>
  </si>
  <si>
    <t xml:space="preserve">RISK-025</t>
  </si>
  <si>
    <t xml:space="preserve">RISK-026</t>
  </si>
  <si>
    <t xml:space="preserve">RISK-027</t>
  </si>
  <si>
    <t xml:space="preserve">RISK-028</t>
  </si>
  <si>
    <t xml:space="preserve">RISK-029</t>
  </si>
  <si>
    <t xml:space="preserve">RISK-030</t>
  </si>
  <si>
    <t xml:space="preserve">RISK-031</t>
  </si>
  <si>
    <t xml:space="preserve">RISK-032</t>
  </si>
  <si>
    <t xml:space="preserve">RISK-033</t>
  </si>
  <si>
    <t xml:space="preserve">RISK-034</t>
  </si>
  <si>
    <t xml:space="preserve">RISK-035</t>
  </si>
  <si>
    <t xml:space="preserve">RISK-036</t>
  </si>
  <si>
    <t xml:space="preserve">RISK-037</t>
  </si>
  <si>
    <t xml:space="preserve">RISK-038</t>
  </si>
  <si>
    <t xml:space="preserve">RISK-039</t>
  </si>
  <si>
    <t xml:space="preserve">RISK-040</t>
  </si>
  <si>
    <t xml:space="preserve">RISK-041</t>
  </si>
  <si>
    <t xml:space="preserve">RISK-042</t>
  </si>
  <si>
    <t xml:space="preserve">RISK-043</t>
  </si>
  <si>
    <t xml:space="preserve">RISK-044</t>
  </si>
  <si>
    <t xml:space="preserve">RISK-045</t>
  </si>
  <si>
    <t xml:space="preserve">RISK-046</t>
  </si>
  <si>
    <t xml:space="preserve">Risk Register — Dashboard</t>
  </si>
  <si>
    <t xml:space="preserve">Auto-calculated from the Risk Register tab. Update Risk Register first, then refresh this view.</t>
  </si>
  <si>
    <t xml:space="preserve">Count</t>
  </si>
  <si>
    <t xml:space="preserve">% of Total</t>
  </si>
  <si>
    <t xml:space="preserve">CRITICAL</t>
  </si>
  <si>
    <t xml:space="preserve">HIGH</t>
  </si>
  <si>
    <t xml:space="preserve">MEDIUM</t>
  </si>
  <si>
    <t xml:space="preserve">LOW</t>
  </si>
  <si>
    <t xml:space="preserve">TOTAL</t>
  </si>
  <si>
    <t xml:space="preserve">Closed</t>
  </si>
  <si>
    <t xml:space="preserve">Accepted</t>
  </si>
  <si>
    <t xml:space="preserve">Financial</t>
  </si>
  <si>
    <t xml:space="preserve">Legal</t>
  </si>
  <si>
    <t xml:space="preserve">Physical</t>
  </si>
  <si>
    <t xml:space="preserve">IronRoot Risk Consultants  |  chris@ironrootrisk.com  |  ironrootrisk.com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</si>
</sst>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63B28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b val="true"/>
      <sz val="11"/>
      <color rgb="FF1F5137"/>
      <name val="Arial"/>
      <family val="0"/>
      <charset val="1"/>
    </font>
    <font>
      <b val="true"/>
      <sz val="10"/>
      <color rgb="FF163B28"/>
      <name val="Arial"/>
      <family val="0"/>
      <charset val="1"/>
    </font>
    <font>
      <sz val="10"/>
      <color rgb="FF2B2B2B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0"/>
      <color rgb="FFD4880A"/>
      <name val="Arial"/>
      <family val="0"/>
      <charset val="1"/>
    </font>
    <font>
      <b val="true"/>
      <sz val="10"/>
      <color rgb="FF8B6914"/>
      <name val="Arial"/>
      <family val="0"/>
      <charset val="1"/>
    </font>
    <font>
      <b val="true"/>
      <sz val="10"/>
      <color rgb="FF1F5137"/>
      <name val="Arial"/>
      <family val="0"/>
      <charset val="1"/>
    </font>
    <font>
      <i val="true"/>
      <sz val="8"/>
      <color rgb="FF94A3B8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9"/>
      <color rgb="FFD4E8D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64748B"/>
      <name val="Arial"/>
      <family val="0"/>
      <charset val="1"/>
    </font>
    <font>
      <b val="true"/>
      <sz val="9"/>
      <color rgb="FF163B28"/>
      <name val="Arial"/>
      <family val="0"/>
      <charset val="1"/>
    </font>
    <font>
      <sz val="9"/>
      <color rgb="FF2B2B2B"/>
      <name val="Arial"/>
      <family val="0"/>
      <charset val="1"/>
    </font>
    <font>
      <b val="true"/>
      <sz val="11"/>
      <color rgb="FF2B2B2B"/>
      <name val="Arial"/>
      <family val="0"/>
      <charset val="1"/>
    </font>
    <font>
      <b val="true"/>
      <sz val="9"/>
      <name val="Arial"/>
      <family val="0"/>
      <charset val="1"/>
    </font>
    <font>
      <sz val="9"/>
      <color rgb="FF94A3B8"/>
      <name val="Arial"/>
      <family val="0"/>
      <charset val="1"/>
    </font>
    <font>
      <sz val="11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C0392B"/>
      <name val="Arial"/>
      <family val="0"/>
      <charset val="1"/>
    </font>
    <font>
      <sz val="10"/>
      <color rgb="FFC0392B"/>
      <name val="Arial"/>
      <family val="0"/>
      <charset val="1"/>
    </font>
    <font>
      <b val="true"/>
      <sz val="11"/>
      <color rgb="FFD4880A"/>
      <name val="Arial"/>
      <family val="0"/>
      <charset val="1"/>
    </font>
    <font>
      <sz val="10"/>
      <color rgb="FFD4880A"/>
      <name val="Arial"/>
      <family val="0"/>
      <charset val="1"/>
    </font>
    <font>
      <b val="true"/>
      <sz val="11"/>
      <color rgb="FF8B6914"/>
      <name val="Arial"/>
      <family val="0"/>
      <charset val="1"/>
    </font>
    <font>
      <sz val="10"/>
      <color rgb="FF8B6914"/>
      <name val="Arial"/>
      <family val="0"/>
      <charset val="1"/>
    </font>
    <font>
      <sz val="10"/>
      <color rgb="FF1F5137"/>
      <name val="Arial"/>
      <family val="0"/>
      <charset val="1"/>
    </font>
    <font>
      <b val="true"/>
      <sz val="11"/>
      <color rgb="FF163B28"/>
      <name val="Arial"/>
      <family val="0"/>
      <charset val="1"/>
    </font>
    <font>
      <sz val="11"/>
      <color rgb="FF2B2B2B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EEF6F1"/>
        <bgColor rgb="FFFDECEA"/>
      </patternFill>
    </fill>
    <fill>
      <patternFill patternType="solid">
        <fgColor rgb="FFFFFFFF"/>
        <bgColor rgb="FFEEF6F1"/>
      </patternFill>
    </fill>
    <fill>
      <patternFill patternType="solid">
        <fgColor rgb="FFFDECEA"/>
        <bgColor rgb="FFFFF3CD"/>
      </patternFill>
    </fill>
    <fill>
      <patternFill patternType="solid">
        <fgColor rgb="FFFFF3CD"/>
        <bgColor rgb="FFFFF9C4"/>
      </patternFill>
    </fill>
    <fill>
      <patternFill patternType="solid">
        <fgColor rgb="FFFFF9C4"/>
        <bgColor rgb="FFFFF3CD"/>
      </patternFill>
    </fill>
    <fill>
      <patternFill patternType="solid">
        <fgColor rgb="FF163B28"/>
        <bgColor rgb="FF2B2B2B"/>
      </patternFill>
    </fill>
    <fill>
      <patternFill patternType="solid">
        <fgColor rgb="FF1F5137"/>
        <bgColor rgb="FF163B28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F5137"/>
      </bottom>
      <diagonal/>
    </border>
    <border diagonalUp="false" diagonalDown="false">
      <left style="thin">
        <color rgb="FFD0D5DD"/>
      </left>
      <right style="thin">
        <color rgb="FFD0D5DD"/>
      </right>
      <top style="thin">
        <color rgb="FFD0D5DD"/>
      </top>
      <bottom style="thin">
        <color rgb="FFD0D5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1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C0392B"/>
      </font>
      <fill>
        <patternFill>
          <bgColor rgb="FFFDECEA"/>
        </patternFill>
      </fill>
    </dxf>
    <dxf>
      <font>
        <name val="Arial"/>
        <charset val="1"/>
        <family val="0"/>
        <b val="1"/>
        <color rgb="FFD4880A"/>
      </font>
      <fill>
        <patternFill>
          <bgColor rgb="FFFFF3CD"/>
        </patternFill>
      </fill>
    </dxf>
    <dxf>
      <font>
        <name val="Arial"/>
        <charset val="1"/>
        <family val="0"/>
        <b val="1"/>
        <color rgb="FF8B6914"/>
      </font>
      <fill>
        <patternFill>
          <bgColor rgb="FFFFF9C4"/>
        </patternFill>
      </fill>
    </dxf>
    <dxf>
      <font>
        <name val="Arial"/>
        <charset val="1"/>
        <family val="0"/>
        <b val="1"/>
        <color rgb="FF1F5137"/>
      </font>
      <fill>
        <patternFill>
          <bgColor rgb="FFEEF6F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6914"/>
      <rgbColor rgb="FF800080"/>
      <rgbColor rgb="FF008080"/>
      <rgbColor rgb="FFC0C0C0"/>
      <rgbColor rgb="FF808080"/>
      <rgbColor rgb="FF9999FF"/>
      <rgbColor rgb="FF993366"/>
      <rgbColor rgb="FFFFF9C4"/>
      <rgbColor rgb="FFEEF6F1"/>
      <rgbColor rgb="FF660066"/>
      <rgbColor rgb="FFFF8080"/>
      <rgbColor rgb="FF0066CC"/>
      <rgbColor rgb="FFD0D5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DECEA"/>
      <rgbColor rgb="FFD4E8DC"/>
      <rgbColor rgb="FFFFF3CD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880A"/>
      <rgbColor rgb="FFFF6600"/>
      <rgbColor rgb="FF64748B"/>
      <rgbColor rgb="FF94A3B8"/>
      <rgbColor rgb="FF003366"/>
      <rgbColor rgb="FF339966"/>
      <rgbColor rgb="FF163B28"/>
      <rgbColor rgb="FF1F5137"/>
      <rgbColor rgb="FFC0392B"/>
      <rgbColor rgb="FF993366"/>
      <rgbColor rgb="FF333399"/>
      <rgbColor rgb="FF2B2B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60"/>
  </cols>
  <sheetData>
    <row r="1" customFormat="false" ht="13.5" hidden="false" customHeight="true" outlineLevel="0" collapsed="false"/>
    <row r="2" customFormat="false" ht="27.75" hidden="false" customHeight="true" outlineLevel="0" collapsed="false">
      <c r="B2" s="1" t="s">
        <v>0</v>
      </c>
      <c r="C2" s="1"/>
    </row>
    <row r="3" customFormat="false" ht="30" hidden="false" customHeight="true" outlineLevel="0" collapsed="false">
      <c r="B3" s="2" t="s">
        <v>1</v>
      </c>
      <c r="C3" s="2"/>
    </row>
    <row r="4" customFormat="false" ht="7.5" hidden="false" customHeight="true" outlineLevel="0" collapsed="false">
      <c r="B4" s="3"/>
      <c r="C4" s="3"/>
    </row>
    <row r="5" customFormat="false" ht="19.5" hidden="false" customHeight="true" outlineLevel="0" collapsed="false">
      <c r="B5" s="4" t="s">
        <v>2</v>
      </c>
      <c r="C5" s="4"/>
    </row>
    <row r="6" customFormat="false" ht="37.5" hidden="false" customHeight="true" outlineLevel="0" collapsed="false">
      <c r="B6" s="5" t="s">
        <v>3</v>
      </c>
      <c r="C6" s="6" t="s">
        <v>4</v>
      </c>
    </row>
    <row r="7" customFormat="false" ht="37.5" hidden="false" customHeight="true" outlineLevel="0" collapsed="false">
      <c r="B7" s="7" t="s">
        <v>5</v>
      </c>
      <c r="C7" s="8" t="s">
        <v>6</v>
      </c>
    </row>
    <row r="8" customFormat="false" ht="37.5" hidden="false" customHeight="true" outlineLevel="0" collapsed="false">
      <c r="B8" s="5" t="s">
        <v>7</v>
      </c>
      <c r="C8" s="6" t="s">
        <v>8</v>
      </c>
    </row>
    <row r="9" customFormat="false" ht="37.5" hidden="false" customHeight="true" outlineLevel="0" collapsed="false">
      <c r="B9" s="7" t="s">
        <v>9</v>
      </c>
      <c r="C9" s="8" t="s">
        <v>10</v>
      </c>
    </row>
    <row r="10" customFormat="false" ht="37.5" hidden="false" customHeight="true" outlineLevel="0" collapsed="false">
      <c r="B10" s="5" t="s">
        <v>11</v>
      </c>
      <c r="C10" s="6" t="s">
        <v>12</v>
      </c>
    </row>
    <row r="11" customFormat="false" ht="37.5" hidden="false" customHeight="true" outlineLevel="0" collapsed="false">
      <c r="B11" s="7" t="s">
        <v>13</v>
      </c>
      <c r="C11" s="8" t="s">
        <v>14</v>
      </c>
    </row>
    <row r="12" customFormat="false" ht="37.5" hidden="false" customHeight="true" outlineLevel="0" collapsed="false">
      <c r="B12" s="5" t="s">
        <v>15</v>
      </c>
      <c r="C12" s="6" t="s">
        <v>16</v>
      </c>
    </row>
    <row r="13" customFormat="false" ht="37.5" hidden="false" customHeight="true" outlineLevel="0" collapsed="false">
      <c r="B13" s="7" t="s">
        <v>17</v>
      </c>
      <c r="C13" s="8" t="s">
        <v>18</v>
      </c>
    </row>
    <row r="14" customFormat="false" ht="37.5" hidden="false" customHeight="true" outlineLevel="0" collapsed="false">
      <c r="B14" s="5" t="s">
        <v>19</v>
      </c>
      <c r="C14" s="6" t="s">
        <v>20</v>
      </c>
    </row>
    <row r="15" customFormat="false" ht="37.5" hidden="false" customHeight="true" outlineLevel="0" collapsed="false">
      <c r="B15" s="7" t="s">
        <v>21</v>
      </c>
      <c r="C15" s="8" t="s">
        <v>22</v>
      </c>
    </row>
    <row r="16" customFormat="false" ht="37.5" hidden="false" customHeight="true" outlineLevel="0" collapsed="false">
      <c r="B16" s="5" t="s">
        <v>23</v>
      </c>
      <c r="C16" s="6" t="s">
        <v>24</v>
      </c>
    </row>
    <row r="17" customFormat="false" ht="37.5" hidden="false" customHeight="true" outlineLevel="0" collapsed="false">
      <c r="B17" s="7" t="s">
        <v>25</v>
      </c>
      <c r="C17" s="8" t="s">
        <v>26</v>
      </c>
    </row>
    <row r="18" customFormat="false" ht="37.5" hidden="false" customHeight="true" outlineLevel="0" collapsed="false">
      <c r="B18" s="5" t="s">
        <v>27</v>
      </c>
      <c r="C18" s="6" t="s">
        <v>28</v>
      </c>
    </row>
    <row r="19" customFormat="false" ht="37.5" hidden="false" customHeight="true" outlineLevel="0" collapsed="false">
      <c r="B19" s="7" t="s">
        <v>29</v>
      </c>
      <c r="C19" s="8" t="s">
        <v>30</v>
      </c>
    </row>
    <row r="20" customFormat="false" ht="37.5" hidden="false" customHeight="true" outlineLevel="0" collapsed="false">
      <c r="B20" s="5" t="s">
        <v>31</v>
      </c>
      <c r="C20" s="6" t="s">
        <v>32</v>
      </c>
    </row>
    <row r="22" customFormat="false" ht="13.5" hidden="false" customHeight="true" outlineLevel="0" collapsed="false"/>
    <row r="23" customFormat="false" ht="19.5" hidden="false" customHeight="true" outlineLevel="0" collapsed="false">
      <c r="B23" s="4" t="s">
        <v>33</v>
      </c>
      <c r="C23" s="4"/>
    </row>
    <row r="24" customFormat="false" ht="36" hidden="false" customHeight="true" outlineLevel="0" collapsed="false">
      <c r="B24" s="9" t="s">
        <v>34</v>
      </c>
      <c r="C24" s="10" t="s">
        <v>35</v>
      </c>
    </row>
    <row r="25" customFormat="false" ht="36" hidden="false" customHeight="true" outlineLevel="0" collapsed="false">
      <c r="B25" s="11" t="s">
        <v>36</v>
      </c>
      <c r="C25" s="12" t="s">
        <v>37</v>
      </c>
    </row>
    <row r="26" customFormat="false" ht="36" hidden="false" customHeight="true" outlineLevel="0" collapsed="false">
      <c r="B26" s="13" t="s">
        <v>38</v>
      </c>
      <c r="C26" s="14" t="s">
        <v>39</v>
      </c>
    </row>
    <row r="27" customFormat="false" ht="36" hidden="false" customHeight="true" outlineLevel="0" collapsed="false">
      <c r="B27" s="15" t="s">
        <v>40</v>
      </c>
      <c r="C27" s="6" t="s">
        <v>41</v>
      </c>
    </row>
    <row r="29" customFormat="false" ht="15" hidden="false" customHeight="false" outlineLevel="0" collapsed="false">
      <c r="B29" s="16" t="s">
        <v>42</v>
      </c>
      <c r="C29" s="16"/>
    </row>
  </sheetData>
  <mergeCells count="6">
    <mergeCell ref="B2:C2"/>
    <mergeCell ref="B3:C3"/>
    <mergeCell ref="B4:C4"/>
    <mergeCell ref="B5:C5"/>
    <mergeCell ref="B23:C23"/>
    <mergeCell ref="B29:C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4"/>
    <col collapsed="false" customWidth="true" hidden="false" outlineLevel="0" max="3" min="3" style="0" width="34"/>
    <col collapsed="false" customWidth="true" hidden="false" outlineLevel="0" max="4" min="4" style="0" width="14"/>
    <col collapsed="false" customWidth="true" hidden="false" outlineLevel="0" max="7" min="5" style="0" width="10"/>
    <col collapsed="false" customWidth="true" hidden="false" outlineLevel="0" max="8" min="8" style="0" width="12"/>
    <col collapsed="false" customWidth="true" hidden="false" outlineLevel="0" max="9" min="9" style="0" width="24"/>
    <col collapsed="false" customWidth="true" hidden="false" outlineLevel="0" max="10" min="10" style="0" width="11"/>
    <col collapsed="false" customWidth="true" hidden="false" outlineLevel="0" max="11" min="11" style="0" width="30"/>
    <col collapsed="false" customWidth="true" hidden="false" outlineLevel="0" max="12" min="12" style="0" width="13"/>
    <col collapsed="false" customWidth="true" hidden="false" outlineLevel="0" max="13" min="13" style="0" width="11"/>
    <col collapsed="false" customWidth="true" hidden="false" outlineLevel="0" max="14" min="14" style="0" width="13"/>
    <col collapsed="false" customWidth="true" hidden="false" outlineLevel="0" max="15" min="15" style="0" width="20"/>
  </cols>
  <sheetData>
    <row r="1" customFormat="false" ht="31.5" hidden="false" customHeight="true" outlineLevel="0" collapsed="false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customFormat="false" ht="18" hidden="false" customHeight="true" outlineLevel="0" collapsed="false">
      <c r="A2" s="18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customFormat="false" ht="36" hidden="false" customHeight="true" outlineLevel="0" collapsed="false">
      <c r="A3" s="19" t="s">
        <v>3</v>
      </c>
      <c r="B3" s="19" t="s">
        <v>5</v>
      </c>
      <c r="C3" s="19" t="s">
        <v>7</v>
      </c>
      <c r="D3" s="19" t="s">
        <v>9</v>
      </c>
      <c r="E3" s="19" t="s">
        <v>45</v>
      </c>
      <c r="F3" s="19" t="s">
        <v>46</v>
      </c>
      <c r="G3" s="19" t="s">
        <v>47</v>
      </c>
      <c r="H3" s="19" t="s">
        <v>17</v>
      </c>
      <c r="I3" s="19" t="s">
        <v>19</v>
      </c>
      <c r="J3" s="19" t="s">
        <v>21</v>
      </c>
      <c r="K3" s="19" t="s">
        <v>23</v>
      </c>
      <c r="L3" s="19" t="s">
        <v>25</v>
      </c>
      <c r="M3" s="19" t="s">
        <v>27</v>
      </c>
      <c r="N3" s="19" t="s">
        <v>29</v>
      </c>
      <c r="O3" s="19" t="s">
        <v>31</v>
      </c>
    </row>
    <row r="4" customFormat="false" ht="60" hidden="false" customHeight="true" outlineLevel="0" collapsed="false">
      <c r="A4" s="20" t="s">
        <v>48</v>
      </c>
      <c r="B4" s="21" t="s">
        <v>49</v>
      </c>
      <c r="C4" s="22" t="s">
        <v>50</v>
      </c>
      <c r="D4" s="23" t="s">
        <v>51</v>
      </c>
      <c r="E4" s="24" t="n">
        <v>4</v>
      </c>
      <c r="F4" s="24" t="n">
        <v>4</v>
      </c>
      <c r="G4" s="24" t="n">
        <f aca="false">E4*F4</f>
        <v>16</v>
      </c>
      <c r="H4" s="25" t="str">
        <f aca="false">IF(G4="","",IF(G4&gt;=21,"CRITICAL",IF(G4&gt;=13,"HIGH",IF(G4&gt;=5,"MEDIUM","LOW"))))</f>
        <v>HIGH</v>
      </c>
      <c r="I4" s="22" t="s">
        <v>52</v>
      </c>
      <c r="J4" s="23" t="s">
        <v>53</v>
      </c>
      <c r="K4" s="22" t="s">
        <v>54</v>
      </c>
      <c r="L4" s="23" t="s">
        <v>55</v>
      </c>
      <c r="M4" s="21" t="s">
        <v>56</v>
      </c>
      <c r="N4" s="26" t="s">
        <v>57</v>
      </c>
      <c r="O4" s="22"/>
    </row>
    <row r="5" customFormat="false" ht="60" hidden="false" customHeight="true" outlineLevel="0" collapsed="false">
      <c r="A5" s="27" t="s">
        <v>58</v>
      </c>
      <c r="B5" s="28" t="s">
        <v>59</v>
      </c>
      <c r="C5" s="29" t="s">
        <v>60</v>
      </c>
      <c r="D5" s="30" t="s">
        <v>61</v>
      </c>
      <c r="E5" s="31" t="n">
        <v>3</v>
      </c>
      <c r="F5" s="31" t="n">
        <v>5</v>
      </c>
      <c r="G5" s="31" t="n">
        <f aca="false">E5*F5</f>
        <v>15</v>
      </c>
      <c r="H5" s="32" t="str">
        <f aca="false">IF(G5="","",IF(G5&gt;=21,"CRITICAL",IF(G5&gt;=13,"HIGH",IF(G5&gt;=5,"MEDIUM","LOW"))))</f>
        <v>HIGH</v>
      </c>
      <c r="I5" s="29" t="s">
        <v>62</v>
      </c>
      <c r="J5" s="30" t="s">
        <v>53</v>
      </c>
      <c r="K5" s="29" t="s">
        <v>63</v>
      </c>
      <c r="L5" s="30" t="s">
        <v>64</v>
      </c>
      <c r="M5" s="28" t="s">
        <v>65</v>
      </c>
      <c r="N5" s="33" t="s">
        <v>57</v>
      </c>
      <c r="O5" s="29"/>
    </row>
    <row r="6" customFormat="false" ht="60" hidden="false" customHeight="true" outlineLevel="0" collapsed="false">
      <c r="A6" s="20" t="s">
        <v>66</v>
      </c>
      <c r="B6" s="21" t="s">
        <v>67</v>
      </c>
      <c r="C6" s="22" t="s">
        <v>68</v>
      </c>
      <c r="D6" s="23" t="s">
        <v>69</v>
      </c>
      <c r="E6" s="24" t="n">
        <v>3</v>
      </c>
      <c r="F6" s="24" t="n">
        <v>4</v>
      </c>
      <c r="G6" s="24" t="n">
        <f aca="false">E6*F6</f>
        <v>12</v>
      </c>
      <c r="H6" s="25" t="str">
        <f aca="false">IF(G6="","",IF(G6&gt;=21,"CRITICAL",IF(G6&gt;=13,"HIGH",IF(G6&gt;=5,"MEDIUM","LOW"))))</f>
        <v>MEDIUM</v>
      </c>
      <c r="I6" s="22" t="s">
        <v>70</v>
      </c>
      <c r="J6" s="23" t="s">
        <v>53</v>
      </c>
      <c r="K6" s="22" t="s">
        <v>71</v>
      </c>
      <c r="L6" s="23" t="s">
        <v>72</v>
      </c>
      <c r="M6" s="21" t="s">
        <v>65</v>
      </c>
      <c r="N6" s="26" t="s">
        <v>57</v>
      </c>
      <c r="O6" s="22"/>
    </row>
    <row r="7" customFormat="false" ht="60" hidden="false" customHeight="true" outlineLevel="0" collapsed="false">
      <c r="A7" s="27" t="s">
        <v>73</v>
      </c>
      <c r="B7" s="28" t="s">
        <v>74</v>
      </c>
      <c r="C7" s="29" t="s">
        <v>75</v>
      </c>
      <c r="D7" s="30" t="s">
        <v>51</v>
      </c>
      <c r="E7" s="31" t="n">
        <v>3</v>
      </c>
      <c r="F7" s="31" t="n">
        <v>5</v>
      </c>
      <c r="G7" s="31" t="n">
        <f aca="false">E7*F7</f>
        <v>15</v>
      </c>
      <c r="H7" s="32" t="str">
        <f aca="false">IF(G7="","",IF(G7&gt;=21,"CRITICAL",IF(G7&gt;=13,"HIGH",IF(G7&gt;=5,"MEDIUM","LOW"))))</f>
        <v>HIGH</v>
      </c>
      <c r="I7" s="29" t="s">
        <v>76</v>
      </c>
      <c r="J7" s="30" t="s">
        <v>53</v>
      </c>
      <c r="K7" s="29" t="s">
        <v>77</v>
      </c>
      <c r="L7" s="30" t="s">
        <v>78</v>
      </c>
      <c r="M7" s="28" t="s">
        <v>56</v>
      </c>
      <c r="N7" s="33" t="s">
        <v>57</v>
      </c>
      <c r="O7" s="29"/>
    </row>
    <row r="8" customFormat="false" ht="60" hidden="false" customHeight="true" outlineLevel="0" collapsed="false">
      <c r="A8" s="20" t="s">
        <v>79</v>
      </c>
      <c r="B8" s="21" t="s">
        <v>49</v>
      </c>
      <c r="C8" s="22" t="s">
        <v>80</v>
      </c>
      <c r="D8" s="23" t="s">
        <v>81</v>
      </c>
      <c r="E8" s="24" t="n">
        <v>5</v>
      </c>
      <c r="F8" s="24" t="n">
        <v>4</v>
      </c>
      <c r="G8" s="24" t="n">
        <f aca="false">E8*F8</f>
        <v>20</v>
      </c>
      <c r="H8" s="25" t="str">
        <f aca="false">IF(G8="","",IF(G8&gt;=21,"CRITICAL",IF(G8&gt;=13,"HIGH",IF(G8&gt;=5,"MEDIUM","LOW"))))</f>
        <v>HIGH</v>
      </c>
      <c r="I8" s="22" t="s">
        <v>82</v>
      </c>
      <c r="J8" s="23" t="s">
        <v>53</v>
      </c>
      <c r="K8" s="22" t="s">
        <v>83</v>
      </c>
      <c r="L8" s="23" t="s">
        <v>84</v>
      </c>
      <c r="M8" s="21" t="s">
        <v>56</v>
      </c>
      <c r="N8" s="26" t="s">
        <v>57</v>
      </c>
      <c r="O8" s="22"/>
    </row>
    <row r="9" customFormat="false" ht="42" hidden="false" customHeight="true" outlineLevel="0" collapsed="false">
      <c r="A9" s="34" t="s">
        <v>85</v>
      </c>
      <c r="B9" s="22"/>
      <c r="C9" s="22"/>
      <c r="D9" s="22"/>
      <c r="E9" s="35"/>
      <c r="F9" s="35"/>
      <c r="G9" s="24" t="str">
        <f aca="false">IF(AND(E9&lt;&gt;"",F9&lt;&gt;""),E9*F9,"")</f>
        <v/>
      </c>
      <c r="H9" s="25" t="str">
        <f aca="false">IF(G9="","",IF(G9&gt;=21,"CRITICAL",IF(G9&gt;=13,"HIGH",IF(G9&gt;=5,"MEDIUM","LOW"))))</f>
        <v/>
      </c>
      <c r="I9" s="22"/>
      <c r="J9" s="22"/>
      <c r="K9" s="22"/>
      <c r="L9" s="22"/>
      <c r="M9" s="22"/>
      <c r="N9" s="22"/>
      <c r="O9" s="22"/>
    </row>
    <row r="10" customFormat="false" ht="42" hidden="false" customHeight="true" outlineLevel="0" collapsed="false">
      <c r="A10" s="36" t="s">
        <v>86</v>
      </c>
      <c r="B10" s="29"/>
      <c r="C10" s="29"/>
      <c r="D10" s="29"/>
      <c r="E10" s="37"/>
      <c r="F10" s="37"/>
      <c r="G10" s="31" t="str">
        <f aca="false">IF(AND(E10&lt;&gt;"",F10&lt;&gt;""),E10*F10,"")</f>
        <v/>
      </c>
      <c r="H10" s="32" t="str">
        <f aca="false">IF(G10="","",IF(G10&gt;=21,"CRITICAL",IF(G10&gt;=13,"HIGH",IF(G10&gt;=5,"MEDIUM","LOW"))))</f>
        <v/>
      </c>
      <c r="I10" s="29"/>
      <c r="J10" s="29"/>
      <c r="K10" s="29"/>
      <c r="L10" s="29"/>
      <c r="M10" s="29"/>
      <c r="N10" s="29"/>
      <c r="O10" s="29"/>
    </row>
    <row r="11" customFormat="false" ht="42" hidden="false" customHeight="true" outlineLevel="0" collapsed="false">
      <c r="A11" s="34" t="s">
        <v>87</v>
      </c>
      <c r="B11" s="22"/>
      <c r="C11" s="22"/>
      <c r="D11" s="22"/>
      <c r="E11" s="35"/>
      <c r="F11" s="35"/>
      <c r="G11" s="24" t="str">
        <f aca="false">IF(AND(E11&lt;&gt;"",F11&lt;&gt;""),E11*F11,"")</f>
        <v/>
      </c>
      <c r="H11" s="25" t="str">
        <f aca="false">IF(G11="","",IF(G11&gt;=21,"CRITICAL",IF(G11&gt;=13,"HIGH",IF(G11&gt;=5,"MEDIUM","LOW"))))</f>
        <v/>
      </c>
      <c r="I11" s="22"/>
      <c r="J11" s="22"/>
      <c r="K11" s="22"/>
      <c r="L11" s="22"/>
      <c r="M11" s="22"/>
      <c r="N11" s="22"/>
      <c r="O11" s="22"/>
    </row>
    <row r="12" customFormat="false" ht="42" hidden="false" customHeight="true" outlineLevel="0" collapsed="false">
      <c r="A12" s="36" t="s">
        <v>88</v>
      </c>
      <c r="B12" s="29"/>
      <c r="C12" s="29"/>
      <c r="D12" s="29"/>
      <c r="E12" s="37"/>
      <c r="F12" s="37"/>
      <c r="G12" s="31" t="str">
        <f aca="false">IF(AND(E12&lt;&gt;"",F12&lt;&gt;""),E12*F12,"")</f>
        <v/>
      </c>
      <c r="H12" s="32" t="str">
        <f aca="false">IF(G12="","",IF(G12&gt;=21,"CRITICAL",IF(G12&gt;=13,"HIGH",IF(G12&gt;=5,"MEDIUM","LOW"))))</f>
        <v/>
      </c>
      <c r="I12" s="29"/>
      <c r="J12" s="29"/>
      <c r="K12" s="29"/>
      <c r="L12" s="29"/>
      <c r="M12" s="29"/>
      <c r="N12" s="29"/>
      <c r="O12" s="29"/>
    </row>
    <row r="13" customFormat="false" ht="42" hidden="false" customHeight="true" outlineLevel="0" collapsed="false">
      <c r="A13" s="34" t="s">
        <v>89</v>
      </c>
      <c r="B13" s="22"/>
      <c r="C13" s="22"/>
      <c r="D13" s="22"/>
      <c r="E13" s="35"/>
      <c r="F13" s="35"/>
      <c r="G13" s="24" t="str">
        <f aca="false">IF(AND(E13&lt;&gt;"",F13&lt;&gt;""),E13*F13,"")</f>
        <v/>
      </c>
      <c r="H13" s="25" t="str">
        <f aca="false">IF(G13="","",IF(G13&gt;=21,"CRITICAL",IF(G13&gt;=13,"HIGH",IF(G13&gt;=5,"MEDIUM","LOW"))))</f>
        <v/>
      </c>
      <c r="I13" s="22"/>
      <c r="J13" s="22"/>
      <c r="K13" s="22"/>
      <c r="L13" s="22"/>
      <c r="M13" s="22"/>
      <c r="N13" s="22"/>
      <c r="O13" s="22"/>
    </row>
    <row r="14" customFormat="false" ht="42" hidden="false" customHeight="true" outlineLevel="0" collapsed="false">
      <c r="A14" s="36" t="s">
        <v>90</v>
      </c>
      <c r="B14" s="29"/>
      <c r="C14" s="29"/>
      <c r="D14" s="29"/>
      <c r="E14" s="37"/>
      <c r="F14" s="37"/>
      <c r="G14" s="31" t="str">
        <f aca="false">IF(AND(E14&lt;&gt;"",F14&lt;&gt;""),E14*F14,"")</f>
        <v/>
      </c>
      <c r="H14" s="32" t="str">
        <f aca="false">IF(G14="","",IF(G14&gt;=21,"CRITICAL",IF(G14&gt;=13,"HIGH",IF(G14&gt;=5,"MEDIUM","LOW"))))</f>
        <v/>
      </c>
      <c r="I14" s="29"/>
      <c r="J14" s="29"/>
      <c r="K14" s="29"/>
      <c r="L14" s="29"/>
      <c r="M14" s="29"/>
      <c r="N14" s="29"/>
      <c r="O14" s="29"/>
    </row>
    <row r="15" customFormat="false" ht="42" hidden="false" customHeight="true" outlineLevel="0" collapsed="false">
      <c r="A15" s="34" t="s">
        <v>91</v>
      </c>
      <c r="B15" s="22"/>
      <c r="C15" s="22"/>
      <c r="D15" s="22"/>
      <c r="E15" s="35"/>
      <c r="F15" s="35"/>
      <c r="G15" s="24" t="str">
        <f aca="false">IF(AND(E15&lt;&gt;"",F15&lt;&gt;""),E15*F15,"")</f>
        <v/>
      </c>
      <c r="H15" s="25" t="str">
        <f aca="false">IF(G15="","",IF(G15&gt;=21,"CRITICAL",IF(G15&gt;=13,"HIGH",IF(G15&gt;=5,"MEDIUM","LOW"))))</f>
        <v/>
      </c>
      <c r="I15" s="22"/>
      <c r="J15" s="22"/>
      <c r="K15" s="22"/>
      <c r="L15" s="22"/>
      <c r="M15" s="22"/>
      <c r="N15" s="22"/>
      <c r="O15" s="22"/>
    </row>
    <row r="16" customFormat="false" ht="42" hidden="false" customHeight="true" outlineLevel="0" collapsed="false">
      <c r="A16" s="36" t="s">
        <v>92</v>
      </c>
      <c r="B16" s="29"/>
      <c r="C16" s="29"/>
      <c r="D16" s="29"/>
      <c r="E16" s="37"/>
      <c r="F16" s="37"/>
      <c r="G16" s="31" t="str">
        <f aca="false">IF(AND(E16&lt;&gt;"",F16&lt;&gt;""),E16*F16,"")</f>
        <v/>
      </c>
      <c r="H16" s="32" t="str">
        <f aca="false">IF(G16="","",IF(G16&gt;=21,"CRITICAL",IF(G16&gt;=13,"HIGH",IF(G16&gt;=5,"MEDIUM","LOW"))))</f>
        <v/>
      </c>
      <c r="I16" s="29"/>
      <c r="J16" s="29"/>
      <c r="K16" s="29"/>
      <c r="L16" s="29"/>
      <c r="M16" s="29"/>
      <c r="N16" s="29"/>
      <c r="O16" s="29"/>
    </row>
    <row r="17" customFormat="false" ht="42" hidden="false" customHeight="true" outlineLevel="0" collapsed="false">
      <c r="A17" s="34" t="s">
        <v>93</v>
      </c>
      <c r="B17" s="22"/>
      <c r="C17" s="22"/>
      <c r="D17" s="22"/>
      <c r="E17" s="35"/>
      <c r="F17" s="35"/>
      <c r="G17" s="24" t="str">
        <f aca="false">IF(AND(E17&lt;&gt;"",F17&lt;&gt;""),E17*F17,"")</f>
        <v/>
      </c>
      <c r="H17" s="25" t="str">
        <f aca="false">IF(G17="","",IF(G17&gt;=21,"CRITICAL",IF(G17&gt;=13,"HIGH",IF(G17&gt;=5,"MEDIUM","LOW"))))</f>
        <v/>
      </c>
      <c r="I17" s="22"/>
      <c r="J17" s="22"/>
      <c r="K17" s="22"/>
      <c r="L17" s="22"/>
      <c r="M17" s="22"/>
      <c r="N17" s="22"/>
      <c r="O17" s="22"/>
    </row>
    <row r="18" customFormat="false" ht="42" hidden="false" customHeight="true" outlineLevel="0" collapsed="false">
      <c r="A18" s="36" t="s">
        <v>94</v>
      </c>
      <c r="B18" s="29"/>
      <c r="C18" s="29"/>
      <c r="D18" s="29"/>
      <c r="E18" s="37"/>
      <c r="F18" s="37"/>
      <c r="G18" s="31" t="str">
        <f aca="false">IF(AND(E18&lt;&gt;"",F18&lt;&gt;""),E18*F18,"")</f>
        <v/>
      </c>
      <c r="H18" s="32" t="str">
        <f aca="false">IF(G18="","",IF(G18&gt;=21,"CRITICAL",IF(G18&gt;=13,"HIGH",IF(G18&gt;=5,"MEDIUM","LOW"))))</f>
        <v/>
      </c>
      <c r="I18" s="29"/>
      <c r="J18" s="29"/>
      <c r="K18" s="29"/>
      <c r="L18" s="29"/>
      <c r="M18" s="29"/>
      <c r="N18" s="29"/>
      <c r="O18" s="29"/>
    </row>
    <row r="19" customFormat="false" ht="42" hidden="false" customHeight="true" outlineLevel="0" collapsed="false">
      <c r="A19" s="34" t="s">
        <v>95</v>
      </c>
      <c r="B19" s="22"/>
      <c r="C19" s="22"/>
      <c r="D19" s="22"/>
      <c r="E19" s="35"/>
      <c r="F19" s="35"/>
      <c r="G19" s="24" t="str">
        <f aca="false">IF(AND(E19&lt;&gt;"",F19&lt;&gt;""),E19*F19,"")</f>
        <v/>
      </c>
      <c r="H19" s="25" t="str">
        <f aca="false">IF(G19="","",IF(G19&gt;=21,"CRITICAL",IF(G19&gt;=13,"HIGH",IF(G19&gt;=5,"MEDIUM","LOW"))))</f>
        <v/>
      </c>
      <c r="I19" s="22"/>
      <c r="J19" s="22"/>
      <c r="K19" s="22"/>
      <c r="L19" s="22"/>
      <c r="M19" s="22"/>
      <c r="N19" s="22"/>
      <c r="O19" s="22"/>
    </row>
    <row r="20" customFormat="false" ht="42" hidden="false" customHeight="true" outlineLevel="0" collapsed="false">
      <c r="A20" s="36" t="s">
        <v>96</v>
      </c>
      <c r="B20" s="29"/>
      <c r="C20" s="29"/>
      <c r="D20" s="29"/>
      <c r="E20" s="37"/>
      <c r="F20" s="37"/>
      <c r="G20" s="31" t="str">
        <f aca="false">IF(AND(E20&lt;&gt;"",F20&lt;&gt;""),E20*F20,"")</f>
        <v/>
      </c>
      <c r="H20" s="32" t="str">
        <f aca="false">IF(G20="","",IF(G20&gt;=21,"CRITICAL",IF(G20&gt;=13,"HIGH",IF(G20&gt;=5,"MEDIUM","LOW"))))</f>
        <v/>
      </c>
      <c r="I20" s="29"/>
      <c r="J20" s="29"/>
      <c r="K20" s="29"/>
      <c r="L20" s="29"/>
      <c r="M20" s="29"/>
      <c r="N20" s="29"/>
      <c r="O20" s="29"/>
    </row>
    <row r="21" customFormat="false" ht="42" hidden="false" customHeight="true" outlineLevel="0" collapsed="false">
      <c r="A21" s="34" t="s">
        <v>97</v>
      </c>
      <c r="B21" s="22"/>
      <c r="C21" s="22"/>
      <c r="D21" s="22"/>
      <c r="E21" s="35"/>
      <c r="F21" s="35"/>
      <c r="G21" s="24" t="str">
        <f aca="false">IF(AND(E21&lt;&gt;"",F21&lt;&gt;""),E21*F21,"")</f>
        <v/>
      </c>
      <c r="H21" s="25" t="str">
        <f aca="false">IF(G21="","",IF(G21&gt;=21,"CRITICAL",IF(G21&gt;=13,"HIGH",IF(G21&gt;=5,"MEDIUM","LOW"))))</f>
        <v/>
      </c>
      <c r="I21" s="22"/>
      <c r="J21" s="22"/>
      <c r="K21" s="22"/>
      <c r="L21" s="22"/>
      <c r="M21" s="22"/>
      <c r="N21" s="22"/>
      <c r="O21" s="22"/>
    </row>
    <row r="22" customFormat="false" ht="42" hidden="false" customHeight="true" outlineLevel="0" collapsed="false">
      <c r="A22" s="36" t="s">
        <v>98</v>
      </c>
      <c r="B22" s="29"/>
      <c r="C22" s="29"/>
      <c r="D22" s="29"/>
      <c r="E22" s="37"/>
      <c r="F22" s="37"/>
      <c r="G22" s="31" t="str">
        <f aca="false">IF(AND(E22&lt;&gt;"",F22&lt;&gt;""),E22*F22,"")</f>
        <v/>
      </c>
      <c r="H22" s="32" t="str">
        <f aca="false">IF(G22="","",IF(G22&gt;=21,"CRITICAL",IF(G22&gt;=13,"HIGH",IF(G22&gt;=5,"MEDIUM","LOW"))))</f>
        <v/>
      </c>
      <c r="I22" s="29"/>
      <c r="J22" s="29"/>
      <c r="K22" s="29"/>
      <c r="L22" s="29"/>
      <c r="M22" s="29"/>
      <c r="N22" s="29"/>
      <c r="O22" s="29"/>
    </row>
    <row r="23" customFormat="false" ht="42" hidden="false" customHeight="true" outlineLevel="0" collapsed="false">
      <c r="A23" s="34" t="s">
        <v>99</v>
      </c>
      <c r="B23" s="22"/>
      <c r="C23" s="22"/>
      <c r="D23" s="22"/>
      <c r="E23" s="35"/>
      <c r="F23" s="35"/>
      <c r="G23" s="24" t="str">
        <f aca="false">IF(AND(E23&lt;&gt;"",F23&lt;&gt;""),E23*F23,"")</f>
        <v/>
      </c>
      <c r="H23" s="25" t="str">
        <f aca="false">IF(G23="","",IF(G23&gt;=21,"CRITICAL",IF(G23&gt;=13,"HIGH",IF(G23&gt;=5,"MEDIUM","LOW"))))</f>
        <v/>
      </c>
      <c r="I23" s="22"/>
      <c r="J23" s="22"/>
      <c r="K23" s="22"/>
      <c r="L23" s="22"/>
      <c r="M23" s="22"/>
      <c r="N23" s="22"/>
      <c r="O23" s="22"/>
    </row>
    <row r="24" customFormat="false" ht="42" hidden="false" customHeight="true" outlineLevel="0" collapsed="false">
      <c r="A24" s="36" t="s">
        <v>100</v>
      </c>
      <c r="B24" s="29"/>
      <c r="C24" s="29"/>
      <c r="D24" s="29"/>
      <c r="E24" s="37"/>
      <c r="F24" s="37"/>
      <c r="G24" s="31" t="str">
        <f aca="false">IF(AND(E24&lt;&gt;"",F24&lt;&gt;""),E24*F24,"")</f>
        <v/>
      </c>
      <c r="H24" s="32" t="str">
        <f aca="false">IF(G24="","",IF(G24&gt;=21,"CRITICAL",IF(G24&gt;=13,"HIGH",IF(G24&gt;=5,"MEDIUM","LOW"))))</f>
        <v/>
      </c>
      <c r="I24" s="29"/>
      <c r="J24" s="29"/>
      <c r="K24" s="29"/>
      <c r="L24" s="29"/>
      <c r="M24" s="29"/>
      <c r="N24" s="29"/>
      <c r="O24" s="29"/>
    </row>
    <row r="25" customFormat="false" ht="42" hidden="false" customHeight="true" outlineLevel="0" collapsed="false">
      <c r="A25" s="34" t="s">
        <v>101</v>
      </c>
      <c r="B25" s="22"/>
      <c r="C25" s="22"/>
      <c r="D25" s="22"/>
      <c r="E25" s="35"/>
      <c r="F25" s="35"/>
      <c r="G25" s="24" t="str">
        <f aca="false">IF(AND(E25&lt;&gt;"",F25&lt;&gt;""),E25*F25,"")</f>
        <v/>
      </c>
      <c r="H25" s="25" t="str">
        <f aca="false">IF(G25="","",IF(G25&gt;=21,"CRITICAL",IF(G25&gt;=13,"HIGH",IF(G25&gt;=5,"MEDIUM","LOW"))))</f>
        <v/>
      </c>
      <c r="I25" s="22"/>
      <c r="J25" s="22"/>
      <c r="K25" s="22"/>
      <c r="L25" s="22"/>
      <c r="M25" s="22"/>
      <c r="N25" s="22"/>
      <c r="O25" s="22"/>
    </row>
    <row r="26" customFormat="false" ht="42" hidden="false" customHeight="true" outlineLevel="0" collapsed="false">
      <c r="A26" s="36" t="s">
        <v>102</v>
      </c>
      <c r="B26" s="29"/>
      <c r="C26" s="29"/>
      <c r="D26" s="29"/>
      <c r="E26" s="37"/>
      <c r="F26" s="37"/>
      <c r="G26" s="31" t="str">
        <f aca="false">IF(AND(E26&lt;&gt;"",F26&lt;&gt;""),E26*F26,"")</f>
        <v/>
      </c>
      <c r="H26" s="32" t="str">
        <f aca="false">IF(G26="","",IF(G26&gt;=21,"CRITICAL",IF(G26&gt;=13,"HIGH",IF(G26&gt;=5,"MEDIUM","LOW"))))</f>
        <v/>
      </c>
      <c r="I26" s="29"/>
      <c r="J26" s="29"/>
      <c r="K26" s="29"/>
      <c r="L26" s="29"/>
      <c r="M26" s="29"/>
      <c r="N26" s="29"/>
      <c r="O26" s="29"/>
    </row>
    <row r="27" customFormat="false" ht="42" hidden="false" customHeight="true" outlineLevel="0" collapsed="false">
      <c r="A27" s="34" t="s">
        <v>103</v>
      </c>
      <c r="B27" s="22"/>
      <c r="C27" s="22"/>
      <c r="D27" s="22"/>
      <c r="E27" s="35"/>
      <c r="F27" s="35"/>
      <c r="G27" s="24" t="str">
        <f aca="false">IF(AND(E27&lt;&gt;"",F27&lt;&gt;""),E27*F27,"")</f>
        <v/>
      </c>
      <c r="H27" s="25" t="str">
        <f aca="false">IF(G27="","",IF(G27&gt;=21,"CRITICAL",IF(G27&gt;=13,"HIGH",IF(G27&gt;=5,"MEDIUM","LOW"))))</f>
        <v/>
      </c>
      <c r="I27" s="22"/>
      <c r="J27" s="22"/>
      <c r="K27" s="22"/>
      <c r="L27" s="22"/>
      <c r="M27" s="22"/>
      <c r="N27" s="22"/>
      <c r="O27" s="22"/>
    </row>
    <row r="28" customFormat="false" ht="42" hidden="false" customHeight="true" outlineLevel="0" collapsed="false">
      <c r="A28" s="36" t="s">
        <v>104</v>
      </c>
      <c r="B28" s="29"/>
      <c r="C28" s="29"/>
      <c r="D28" s="29"/>
      <c r="E28" s="37"/>
      <c r="F28" s="37"/>
      <c r="G28" s="31" t="str">
        <f aca="false">IF(AND(E28&lt;&gt;"",F28&lt;&gt;""),E28*F28,"")</f>
        <v/>
      </c>
      <c r="H28" s="32" t="str">
        <f aca="false">IF(G28="","",IF(G28&gt;=21,"CRITICAL",IF(G28&gt;=13,"HIGH",IF(G28&gt;=5,"MEDIUM","LOW"))))</f>
        <v/>
      </c>
      <c r="I28" s="29"/>
      <c r="J28" s="29"/>
      <c r="K28" s="29"/>
      <c r="L28" s="29"/>
      <c r="M28" s="29"/>
      <c r="N28" s="29"/>
      <c r="O28" s="29"/>
    </row>
    <row r="29" customFormat="false" ht="42" hidden="false" customHeight="true" outlineLevel="0" collapsed="false">
      <c r="A29" s="34" t="s">
        <v>105</v>
      </c>
      <c r="B29" s="22"/>
      <c r="C29" s="22"/>
      <c r="D29" s="22"/>
      <c r="E29" s="35"/>
      <c r="F29" s="35"/>
      <c r="G29" s="24" t="str">
        <f aca="false">IF(AND(E29&lt;&gt;"",F29&lt;&gt;""),E29*F29,"")</f>
        <v/>
      </c>
      <c r="H29" s="25" t="str">
        <f aca="false">IF(G29="","",IF(G29&gt;=21,"CRITICAL",IF(G29&gt;=13,"HIGH",IF(G29&gt;=5,"MEDIUM","LOW"))))</f>
        <v/>
      </c>
      <c r="I29" s="22"/>
      <c r="J29" s="22"/>
      <c r="K29" s="22"/>
      <c r="L29" s="22"/>
      <c r="M29" s="22"/>
      <c r="N29" s="22"/>
      <c r="O29" s="22"/>
    </row>
    <row r="30" customFormat="false" ht="42" hidden="false" customHeight="true" outlineLevel="0" collapsed="false">
      <c r="A30" s="36" t="s">
        <v>106</v>
      </c>
      <c r="B30" s="29"/>
      <c r="C30" s="29"/>
      <c r="D30" s="29"/>
      <c r="E30" s="37"/>
      <c r="F30" s="37"/>
      <c r="G30" s="31" t="str">
        <f aca="false">IF(AND(E30&lt;&gt;"",F30&lt;&gt;""),E30*F30,"")</f>
        <v/>
      </c>
      <c r="H30" s="32" t="str">
        <f aca="false">IF(G30="","",IF(G30&gt;=21,"CRITICAL",IF(G30&gt;=13,"HIGH",IF(G30&gt;=5,"MEDIUM","LOW"))))</f>
        <v/>
      </c>
      <c r="I30" s="29"/>
      <c r="J30" s="29"/>
      <c r="K30" s="29"/>
      <c r="L30" s="29"/>
      <c r="M30" s="29"/>
      <c r="N30" s="29"/>
      <c r="O30" s="29"/>
    </row>
    <row r="31" customFormat="false" ht="42" hidden="false" customHeight="true" outlineLevel="0" collapsed="false">
      <c r="A31" s="34" t="s">
        <v>107</v>
      </c>
      <c r="B31" s="22"/>
      <c r="C31" s="22"/>
      <c r="D31" s="22"/>
      <c r="E31" s="35"/>
      <c r="F31" s="35"/>
      <c r="G31" s="24" t="str">
        <f aca="false">IF(AND(E31&lt;&gt;"",F31&lt;&gt;""),E31*F31,"")</f>
        <v/>
      </c>
      <c r="H31" s="25" t="str">
        <f aca="false">IF(G31="","",IF(G31&gt;=21,"CRITICAL",IF(G31&gt;=13,"HIGH",IF(G31&gt;=5,"MEDIUM","LOW"))))</f>
        <v/>
      </c>
      <c r="I31" s="22"/>
      <c r="J31" s="22"/>
      <c r="K31" s="22"/>
      <c r="L31" s="22"/>
      <c r="M31" s="22"/>
      <c r="N31" s="22"/>
      <c r="O31" s="22"/>
    </row>
    <row r="32" customFormat="false" ht="42" hidden="false" customHeight="true" outlineLevel="0" collapsed="false">
      <c r="A32" s="36" t="s">
        <v>108</v>
      </c>
      <c r="B32" s="29"/>
      <c r="C32" s="29"/>
      <c r="D32" s="29"/>
      <c r="E32" s="37"/>
      <c r="F32" s="37"/>
      <c r="G32" s="31" t="str">
        <f aca="false">IF(AND(E32&lt;&gt;"",F32&lt;&gt;""),E32*F32,"")</f>
        <v/>
      </c>
      <c r="H32" s="32" t="str">
        <f aca="false">IF(G32="","",IF(G32&gt;=21,"CRITICAL",IF(G32&gt;=13,"HIGH",IF(G32&gt;=5,"MEDIUM","LOW"))))</f>
        <v/>
      </c>
      <c r="I32" s="29"/>
      <c r="J32" s="29"/>
      <c r="K32" s="29"/>
      <c r="L32" s="29"/>
      <c r="M32" s="29"/>
      <c r="N32" s="29"/>
      <c r="O32" s="29"/>
    </row>
    <row r="33" customFormat="false" ht="42" hidden="false" customHeight="true" outlineLevel="0" collapsed="false">
      <c r="A33" s="34" t="s">
        <v>109</v>
      </c>
      <c r="B33" s="22"/>
      <c r="C33" s="22"/>
      <c r="D33" s="22"/>
      <c r="E33" s="35"/>
      <c r="F33" s="35"/>
      <c r="G33" s="24" t="str">
        <f aca="false">IF(AND(E33&lt;&gt;"",F33&lt;&gt;""),E33*F33,"")</f>
        <v/>
      </c>
      <c r="H33" s="25" t="str">
        <f aca="false">IF(G33="","",IF(G33&gt;=21,"CRITICAL",IF(G33&gt;=13,"HIGH",IF(G33&gt;=5,"MEDIUM","LOW"))))</f>
        <v/>
      </c>
      <c r="I33" s="22"/>
      <c r="J33" s="22"/>
      <c r="K33" s="22"/>
      <c r="L33" s="22"/>
      <c r="M33" s="22"/>
      <c r="N33" s="22"/>
      <c r="O33" s="22"/>
    </row>
    <row r="34" customFormat="false" ht="42" hidden="false" customHeight="true" outlineLevel="0" collapsed="false">
      <c r="A34" s="36" t="s">
        <v>110</v>
      </c>
      <c r="B34" s="29"/>
      <c r="C34" s="29"/>
      <c r="D34" s="29"/>
      <c r="E34" s="37"/>
      <c r="F34" s="37"/>
      <c r="G34" s="31" t="str">
        <f aca="false">IF(AND(E34&lt;&gt;"",F34&lt;&gt;""),E34*F34,"")</f>
        <v/>
      </c>
      <c r="H34" s="32" t="str">
        <f aca="false">IF(G34="","",IF(G34&gt;=21,"CRITICAL",IF(G34&gt;=13,"HIGH",IF(G34&gt;=5,"MEDIUM","LOW"))))</f>
        <v/>
      </c>
      <c r="I34" s="29"/>
      <c r="J34" s="29"/>
      <c r="K34" s="29"/>
      <c r="L34" s="29"/>
      <c r="M34" s="29"/>
      <c r="N34" s="29"/>
      <c r="O34" s="29"/>
    </row>
    <row r="35" customFormat="false" ht="42" hidden="false" customHeight="true" outlineLevel="0" collapsed="false">
      <c r="A35" s="34" t="s">
        <v>111</v>
      </c>
      <c r="B35" s="22"/>
      <c r="C35" s="22"/>
      <c r="D35" s="22"/>
      <c r="E35" s="35"/>
      <c r="F35" s="35"/>
      <c r="G35" s="24" t="str">
        <f aca="false">IF(AND(E35&lt;&gt;"",F35&lt;&gt;""),E35*F35,"")</f>
        <v/>
      </c>
      <c r="H35" s="25" t="str">
        <f aca="false">IF(G35="","",IF(G35&gt;=21,"CRITICAL",IF(G35&gt;=13,"HIGH",IF(G35&gt;=5,"MEDIUM","LOW"))))</f>
        <v/>
      </c>
      <c r="I35" s="22"/>
      <c r="J35" s="22"/>
      <c r="K35" s="22"/>
      <c r="L35" s="22"/>
      <c r="M35" s="22"/>
      <c r="N35" s="22"/>
      <c r="O35" s="22"/>
    </row>
    <row r="36" customFormat="false" ht="42" hidden="false" customHeight="true" outlineLevel="0" collapsed="false">
      <c r="A36" s="36" t="s">
        <v>112</v>
      </c>
      <c r="B36" s="29"/>
      <c r="C36" s="29"/>
      <c r="D36" s="29"/>
      <c r="E36" s="37"/>
      <c r="F36" s="37"/>
      <c r="G36" s="31" t="str">
        <f aca="false">IF(AND(E36&lt;&gt;"",F36&lt;&gt;""),E36*F36,"")</f>
        <v/>
      </c>
      <c r="H36" s="32" t="str">
        <f aca="false">IF(G36="","",IF(G36&gt;=21,"CRITICAL",IF(G36&gt;=13,"HIGH",IF(G36&gt;=5,"MEDIUM","LOW"))))</f>
        <v/>
      </c>
      <c r="I36" s="29"/>
      <c r="J36" s="29"/>
      <c r="K36" s="29"/>
      <c r="L36" s="29"/>
      <c r="M36" s="29"/>
      <c r="N36" s="29"/>
      <c r="O36" s="29"/>
    </row>
    <row r="37" customFormat="false" ht="42" hidden="false" customHeight="true" outlineLevel="0" collapsed="false">
      <c r="A37" s="34" t="s">
        <v>113</v>
      </c>
      <c r="B37" s="22"/>
      <c r="C37" s="22"/>
      <c r="D37" s="22"/>
      <c r="E37" s="35"/>
      <c r="F37" s="35"/>
      <c r="G37" s="24" t="str">
        <f aca="false">IF(AND(E37&lt;&gt;"",F37&lt;&gt;""),E37*F37,"")</f>
        <v/>
      </c>
      <c r="H37" s="25" t="str">
        <f aca="false">IF(G37="","",IF(G37&gt;=21,"CRITICAL",IF(G37&gt;=13,"HIGH",IF(G37&gt;=5,"MEDIUM","LOW"))))</f>
        <v/>
      </c>
      <c r="I37" s="22"/>
      <c r="J37" s="22"/>
      <c r="K37" s="22"/>
      <c r="L37" s="22"/>
      <c r="M37" s="22"/>
      <c r="N37" s="22"/>
      <c r="O37" s="22"/>
    </row>
    <row r="38" customFormat="false" ht="42" hidden="false" customHeight="true" outlineLevel="0" collapsed="false">
      <c r="A38" s="36" t="s">
        <v>114</v>
      </c>
      <c r="B38" s="29"/>
      <c r="C38" s="29"/>
      <c r="D38" s="29"/>
      <c r="E38" s="37"/>
      <c r="F38" s="37"/>
      <c r="G38" s="31" t="str">
        <f aca="false">IF(AND(E38&lt;&gt;"",F38&lt;&gt;""),E38*F38,"")</f>
        <v/>
      </c>
      <c r="H38" s="32" t="str">
        <f aca="false">IF(G38="","",IF(G38&gt;=21,"CRITICAL",IF(G38&gt;=13,"HIGH",IF(G38&gt;=5,"MEDIUM","LOW"))))</f>
        <v/>
      </c>
      <c r="I38" s="29"/>
      <c r="J38" s="29"/>
      <c r="K38" s="29"/>
      <c r="L38" s="29"/>
      <c r="M38" s="29"/>
      <c r="N38" s="29"/>
      <c r="O38" s="29"/>
    </row>
    <row r="39" customFormat="false" ht="42" hidden="false" customHeight="true" outlineLevel="0" collapsed="false">
      <c r="A39" s="34" t="s">
        <v>115</v>
      </c>
      <c r="B39" s="22"/>
      <c r="C39" s="22"/>
      <c r="D39" s="22"/>
      <c r="E39" s="35"/>
      <c r="F39" s="35"/>
      <c r="G39" s="24" t="str">
        <f aca="false">IF(AND(E39&lt;&gt;"",F39&lt;&gt;""),E39*F39,"")</f>
        <v/>
      </c>
      <c r="H39" s="25" t="str">
        <f aca="false">IF(G39="","",IF(G39&gt;=21,"CRITICAL",IF(G39&gt;=13,"HIGH",IF(G39&gt;=5,"MEDIUM","LOW"))))</f>
        <v/>
      </c>
      <c r="I39" s="22"/>
      <c r="J39" s="22"/>
      <c r="K39" s="22"/>
      <c r="L39" s="22"/>
      <c r="M39" s="22"/>
      <c r="N39" s="22"/>
      <c r="O39" s="22"/>
    </row>
    <row r="40" customFormat="false" ht="42" hidden="false" customHeight="true" outlineLevel="0" collapsed="false">
      <c r="A40" s="36" t="s">
        <v>116</v>
      </c>
      <c r="B40" s="29"/>
      <c r="C40" s="29"/>
      <c r="D40" s="29"/>
      <c r="E40" s="37"/>
      <c r="F40" s="37"/>
      <c r="G40" s="31" t="str">
        <f aca="false">IF(AND(E40&lt;&gt;"",F40&lt;&gt;""),E40*F40,"")</f>
        <v/>
      </c>
      <c r="H40" s="32" t="str">
        <f aca="false">IF(G40="","",IF(G40&gt;=21,"CRITICAL",IF(G40&gt;=13,"HIGH",IF(G40&gt;=5,"MEDIUM","LOW"))))</f>
        <v/>
      </c>
      <c r="I40" s="29"/>
      <c r="J40" s="29"/>
      <c r="K40" s="29"/>
      <c r="L40" s="29"/>
      <c r="M40" s="29"/>
      <c r="N40" s="29"/>
      <c r="O40" s="29"/>
    </row>
    <row r="41" customFormat="false" ht="42" hidden="false" customHeight="true" outlineLevel="0" collapsed="false">
      <c r="A41" s="34" t="s">
        <v>117</v>
      </c>
      <c r="B41" s="22"/>
      <c r="C41" s="22"/>
      <c r="D41" s="22"/>
      <c r="E41" s="35"/>
      <c r="F41" s="35"/>
      <c r="G41" s="24" t="str">
        <f aca="false">IF(AND(E41&lt;&gt;"",F41&lt;&gt;""),E41*F41,"")</f>
        <v/>
      </c>
      <c r="H41" s="25" t="str">
        <f aca="false">IF(G41="","",IF(G41&gt;=21,"CRITICAL",IF(G41&gt;=13,"HIGH",IF(G41&gt;=5,"MEDIUM","LOW"))))</f>
        <v/>
      </c>
      <c r="I41" s="22"/>
      <c r="J41" s="22"/>
      <c r="K41" s="22"/>
      <c r="L41" s="22"/>
      <c r="M41" s="22"/>
      <c r="N41" s="22"/>
      <c r="O41" s="22"/>
    </row>
    <row r="42" customFormat="false" ht="42" hidden="false" customHeight="true" outlineLevel="0" collapsed="false">
      <c r="A42" s="36" t="s">
        <v>118</v>
      </c>
      <c r="B42" s="29"/>
      <c r="C42" s="29"/>
      <c r="D42" s="29"/>
      <c r="E42" s="37"/>
      <c r="F42" s="37"/>
      <c r="G42" s="31" t="str">
        <f aca="false">IF(AND(E42&lt;&gt;"",F42&lt;&gt;""),E42*F42,"")</f>
        <v/>
      </c>
      <c r="H42" s="32" t="str">
        <f aca="false">IF(G42="","",IF(G42&gt;=21,"CRITICAL",IF(G42&gt;=13,"HIGH",IF(G42&gt;=5,"MEDIUM","LOW"))))</f>
        <v/>
      </c>
      <c r="I42" s="29"/>
      <c r="J42" s="29"/>
      <c r="K42" s="29"/>
      <c r="L42" s="29"/>
      <c r="M42" s="29"/>
      <c r="N42" s="29"/>
      <c r="O42" s="29"/>
    </row>
    <row r="43" customFormat="false" ht="42" hidden="false" customHeight="true" outlineLevel="0" collapsed="false">
      <c r="A43" s="34" t="s">
        <v>119</v>
      </c>
      <c r="B43" s="22"/>
      <c r="C43" s="22"/>
      <c r="D43" s="22"/>
      <c r="E43" s="35"/>
      <c r="F43" s="35"/>
      <c r="G43" s="24" t="str">
        <f aca="false">IF(AND(E43&lt;&gt;"",F43&lt;&gt;""),E43*F43,"")</f>
        <v/>
      </c>
      <c r="H43" s="25" t="str">
        <f aca="false">IF(G43="","",IF(G43&gt;=21,"CRITICAL",IF(G43&gt;=13,"HIGH",IF(G43&gt;=5,"MEDIUM","LOW"))))</f>
        <v/>
      </c>
      <c r="I43" s="22"/>
      <c r="J43" s="22"/>
      <c r="K43" s="22"/>
      <c r="L43" s="22"/>
      <c r="M43" s="22"/>
      <c r="N43" s="22"/>
      <c r="O43" s="22"/>
    </row>
    <row r="44" customFormat="false" ht="42" hidden="false" customHeight="true" outlineLevel="0" collapsed="false">
      <c r="A44" s="36" t="s">
        <v>120</v>
      </c>
      <c r="B44" s="29"/>
      <c r="C44" s="29"/>
      <c r="D44" s="29"/>
      <c r="E44" s="37"/>
      <c r="F44" s="37"/>
      <c r="G44" s="31" t="str">
        <f aca="false">IF(AND(E44&lt;&gt;"",F44&lt;&gt;""),E44*F44,"")</f>
        <v/>
      </c>
      <c r="H44" s="32" t="str">
        <f aca="false">IF(G44="","",IF(G44&gt;=21,"CRITICAL",IF(G44&gt;=13,"HIGH",IF(G44&gt;=5,"MEDIUM","LOW"))))</f>
        <v/>
      </c>
      <c r="I44" s="29"/>
      <c r="J44" s="29"/>
      <c r="K44" s="29"/>
      <c r="L44" s="29"/>
      <c r="M44" s="29"/>
      <c r="N44" s="29"/>
      <c r="O44" s="29"/>
    </row>
    <row r="45" customFormat="false" ht="42" hidden="false" customHeight="true" outlineLevel="0" collapsed="false">
      <c r="A45" s="34" t="s">
        <v>121</v>
      </c>
      <c r="B45" s="22"/>
      <c r="C45" s="22"/>
      <c r="D45" s="22"/>
      <c r="E45" s="35"/>
      <c r="F45" s="35"/>
      <c r="G45" s="24" t="str">
        <f aca="false">IF(AND(E45&lt;&gt;"",F45&lt;&gt;""),E45*F45,"")</f>
        <v/>
      </c>
      <c r="H45" s="25" t="str">
        <f aca="false">IF(G45="","",IF(G45&gt;=21,"CRITICAL",IF(G45&gt;=13,"HIGH",IF(G45&gt;=5,"MEDIUM","LOW"))))</f>
        <v/>
      </c>
      <c r="I45" s="22"/>
      <c r="J45" s="22"/>
      <c r="K45" s="22"/>
      <c r="L45" s="22"/>
      <c r="M45" s="22"/>
      <c r="N45" s="22"/>
      <c r="O45" s="22"/>
    </row>
    <row r="46" customFormat="false" ht="42" hidden="false" customHeight="true" outlineLevel="0" collapsed="false">
      <c r="A46" s="36" t="s">
        <v>122</v>
      </c>
      <c r="B46" s="29"/>
      <c r="C46" s="29"/>
      <c r="D46" s="29"/>
      <c r="E46" s="37"/>
      <c r="F46" s="37"/>
      <c r="G46" s="31" t="str">
        <f aca="false">IF(AND(E46&lt;&gt;"",F46&lt;&gt;""),E46*F46,"")</f>
        <v/>
      </c>
      <c r="H46" s="32" t="str">
        <f aca="false">IF(G46="","",IF(G46&gt;=21,"CRITICAL",IF(G46&gt;=13,"HIGH",IF(G46&gt;=5,"MEDIUM","LOW"))))</f>
        <v/>
      </c>
      <c r="I46" s="29"/>
      <c r="J46" s="29"/>
      <c r="K46" s="29"/>
      <c r="L46" s="29"/>
      <c r="M46" s="29"/>
      <c r="N46" s="29"/>
      <c r="O46" s="29"/>
    </row>
    <row r="47" customFormat="false" ht="42" hidden="false" customHeight="true" outlineLevel="0" collapsed="false">
      <c r="A47" s="34" t="s">
        <v>123</v>
      </c>
      <c r="B47" s="22"/>
      <c r="C47" s="22"/>
      <c r="D47" s="22"/>
      <c r="E47" s="35"/>
      <c r="F47" s="35"/>
      <c r="G47" s="24" t="str">
        <f aca="false">IF(AND(E47&lt;&gt;"",F47&lt;&gt;""),E47*F47,"")</f>
        <v/>
      </c>
      <c r="H47" s="25" t="str">
        <f aca="false">IF(G47="","",IF(G47&gt;=21,"CRITICAL",IF(G47&gt;=13,"HIGH",IF(G47&gt;=5,"MEDIUM","LOW"))))</f>
        <v/>
      </c>
      <c r="I47" s="22"/>
      <c r="J47" s="22"/>
      <c r="K47" s="22"/>
      <c r="L47" s="22"/>
      <c r="M47" s="22"/>
      <c r="N47" s="22"/>
      <c r="O47" s="22"/>
    </row>
    <row r="48" customFormat="false" ht="42" hidden="false" customHeight="true" outlineLevel="0" collapsed="false">
      <c r="A48" s="36" t="s">
        <v>124</v>
      </c>
      <c r="B48" s="29"/>
      <c r="C48" s="29"/>
      <c r="D48" s="29"/>
      <c r="E48" s="37"/>
      <c r="F48" s="37"/>
      <c r="G48" s="31" t="str">
        <f aca="false">IF(AND(E48&lt;&gt;"",F48&lt;&gt;""),E48*F48,"")</f>
        <v/>
      </c>
      <c r="H48" s="32" t="str">
        <f aca="false">IF(G48="","",IF(G48&gt;=21,"CRITICAL",IF(G48&gt;=13,"HIGH",IF(G48&gt;=5,"MEDIUM","LOW"))))</f>
        <v/>
      </c>
      <c r="I48" s="29"/>
      <c r="J48" s="29"/>
      <c r="K48" s="29"/>
      <c r="L48" s="29"/>
      <c r="M48" s="29"/>
      <c r="N48" s="29"/>
      <c r="O48" s="29"/>
    </row>
    <row r="49" customFormat="false" ht="42" hidden="false" customHeight="true" outlineLevel="0" collapsed="false">
      <c r="A49" s="34" t="s">
        <v>125</v>
      </c>
      <c r="B49" s="22"/>
      <c r="C49" s="22"/>
      <c r="D49" s="22"/>
      <c r="E49" s="35"/>
      <c r="F49" s="35"/>
      <c r="G49" s="24" t="str">
        <f aca="false">IF(AND(E49&lt;&gt;"",F49&lt;&gt;""),E49*F49,"")</f>
        <v/>
      </c>
      <c r="H49" s="25" t="str">
        <f aca="false">IF(G49="","",IF(G49&gt;=21,"CRITICAL",IF(G49&gt;=13,"HIGH",IF(G49&gt;=5,"MEDIUM","LOW"))))</f>
        <v/>
      </c>
      <c r="I49" s="22"/>
      <c r="J49" s="22"/>
      <c r="K49" s="22"/>
      <c r="L49" s="22"/>
      <c r="M49" s="22"/>
      <c r="N49" s="22"/>
      <c r="O49" s="22"/>
    </row>
  </sheetData>
  <mergeCells count="2">
    <mergeCell ref="A1:O1"/>
    <mergeCell ref="A2:O2"/>
  </mergeCells>
  <conditionalFormatting sqref="H4:H200">
    <cfRule type="cellIs" priority="2" operator="equal" aboveAverage="0" equalAverage="0" bottom="0" percent="0" rank="0" text="" dxfId="0">
      <formula>"CRITICAL"</formula>
    </cfRule>
    <cfRule type="cellIs" priority="3" operator="equal" aboveAverage="0" equalAverage="0" bottom="0" percent="0" rank="0" text="" dxfId="1">
      <formula>"HIGH"</formula>
    </cfRule>
    <cfRule type="cellIs" priority="4" operator="equal" aboveAverage="0" equalAverage="0" bottom="0" percent="0" rank="0" text="" dxfId="2">
      <formula>"MEDIUM"</formula>
    </cfRule>
    <cfRule type="cellIs" priority="5" operator="equal" aboveAverage="0" equalAverage="0" bottom="0" percent="0" rank="0" text="" dxfId="3">
      <formula>"LOW"</formula>
    </cfRule>
  </conditionalFormatting>
  <conditionalFormatting sqref="G4:G200">
    <cfRule type="colorScale" priority="6">
      <colorScale>
        <cfvo type="num" val="1"/>
        <cfvo type="num" val="12"/>
        <cfvo type="num" val="25"/>
        <color rgb="FFEEF6F1"/>
        <color rgb="FFFFF3CD"/>
        <color rgb="FFFDECEA"/>
      </colorScale>
    </cfRule>
  </conditionalFormatting>
  <dataValidations count="4">
    <dataValidation allowBlank="true" error="Select a category from the list." errorStyle="stop" errorTitle="Invalid Input" operator="between" showDropDown="false" showErrorMessage="true" showInputMessage="false" sqref="B4:B200" type="list">
      <formula1>"Cybersecurity,Compliance,Vendor,Operational,Financial,Legal,Physical"</formula1>
      <formula2>0</formula2>
    </dataValidation>
    <dataValidation allowBlank="true" error="Enter a whole number 1–5." errorStyle="stop" errorTitle="Invalid Input" operator="between" showDropDown="false" showErrorMessage="true" showInputMessage="false" sqref="E4:F200" type="whole">
      <formula1>1</formula1>
      <formula2>5</formula2>
    </dataValidation>
    <dataValidation allowBlank="true" errorStyle="stop" operator="between" showDropDown="false" showErrorMessage="true" showInputMessage="false" sqref="J4:J200" type="list">
      <formula1>"Accept,Mitigate,Transfer,Avoid"</formula1>
      <formula2>0</formula2>
    </dataValidation>
    <dataValidation allowBlank="true" errorStyle="stop" operator="between" showDropDown="false" showErrorMessage="true" showInputMessage="false" sqref="M4:M200" type="list">
      <formula1>"Open,In Progress,Closed,Accepted"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4" min="3" style="0" width="14"/>
    <col collapsed="false" customWidth="true" hidden="false" outlineLevel="0" max="5" min="5" style="0" width="2"/>
  </cols>
  <sheetData>
    <row r="1" customFormat="false" ht="12" hidden="false" customHeight="true" outlineLevel="0" collapsed="false"/>
    <row r="2" customFormat="false" ht="27.75" hidden="false" customHeight="true" outlineLevel="0" collapsed="false">
      <c r="B2" s="1" t="s">
        <v>126</v>
      </c>
      <c r="C2" s="1"/>
      <c r="D2" s="1"/>
    </row>
    <row r="3" customFormat="false" ht="18" hidden="false" customHeight="true" outlineLevel="0" collapsed="false">
      <c r="B3" s="38" t="s">
        <v>127</v>
      </c>
      <c r="C3" s="38"/>
      <c r="D3" s="38"/>
    </row>
    <row r="4" customFormat="false" ht="7.5" hidden="false" customHeight="true" outlineLevel="0" collapsed="false"/>
    <row r="5" customFormat="false" ht="21.75" hidden="false" customHeight="true" outlineLevel="0" collapsed="false">
      <c r="B5" s="39" t="s">
        <v>17</v>
      </c>
      <c r="C5" s="39" t="s">
        <v>128</v>
      </c>
      <c r="D5" s="39" t="s">
        <v>129</v>
      </c>
    </row>
    <row r="6" customFormat="false" ht="21.75" hidden="false" customHeight="true" outlineLevel="0" collapsed="false">
      <c r="B6" s="9" t="s">
        <v>130</v>
      </c>
      <c r="C6" s="40" t="n">
        <f aca="false">COUNTIF('Risk Register'!H4:H200,"CRITICAL")</f>
        <v>0</v>
      </c>
      <c r="D6" s="41" t="n">
        <f aca="false">IF(COUNTA('Risk Register'!H4:H200)=0,"-",C6/COUNTA('Risk Register'!H4:H200))</f>
        <v>0</v>
      </c>
    </row>
    <row r="7" customFormat="false" ht="21.75" hidden="false" customHeight="true" outlineLevel="0" collapsed="false">
      <c r="B7" s="11" t="s">
        <v>131</v>
      </c>
      <c r="C7" s="42" t="n">
        <f aca="false">COUNTIF('Risk Register'!H4:H200,"HIGH")</f>
        <v>4</v>
      </c>
      <c r="D7" s="43" t="n">
        <f aca="false">IF(COUNTA('Risk Register'!H4:H200)=0,"-",C7/COUNTA('Risk Register'!H4:H200))</f>
        <v>0.0869565217391304</v>
      </c>
    </row>
    <row r="8" customFormat="false" ht="21.75" hidden="false" customHeight="true" outlineLevel="0" collapsed="false">
      <c r="B8" s="13" t="s">
        <v>132</v>
      </c>
      <c r="C8" s="44" t="n">
        <f aca="false">COUNTIF('Risk Register'!H4:H200,"MEDIUM")</f>
        <v>1</v>
      </c>
      <c r="D8" s="45" t="n">
        <f aca="false">IF(COUNTA('Risk Register'!H4:H200)=0,"-",C8/COUNTA('Risk Register'!H4:H200))</f>
        <v>0.0217391304347826</v>
      </c>
    </row>
    <row r="9" customFormat="false" ht="21.75" hidden="false" customHeight="true" outlineLevel="0" collapsed="false">
      <c r="B9" s="15" t="s">
        <v>133</v>
      </c>
      <c r="C9" s="46" t="n">
        <f aca="false">COUNTIF('Risk Register'!H4:H200,"LOW")</f>
        <v>0</v>
      </c>
      <c r="D9" s="47" t="n">
        <f aca="false">IF(COUNTA('Risk Register'!H4:H200)=0,"-",C9/COUNTA('Risk Register'!H4:H200))</f>
        <v>0</v>
      </c>
    </row>
    <row r="10" customFormat="false" ht="21.75" hidden="false" customHeight="true" outlineLevel="0" collapsed="false">
      <c r="B10" s="48" t="s">
        <v>134</v>
      </c>
      <c r="C10" s="49" t="n">
        <f aca="false">C6+C7+C8+C9</f>
        <v>5</v>
      </c>
      <c r="D10" s="50"/>
    </row>
    <row r="12" customFormat="false" ht="7.5" hidden="false" customHeight="true" outlineLevel="0" collapsed="false"/>
    <row r="13" customFormat="false" ht="21.75" hidden="false" customHeight="true" outlineLevel="0" collapsed="false">
      <c r="B13" s="39" t="s">
        <v>27</v>
      </c>
      <c r="C13" s="39" t="s">
        <v>128</v>
      </c>
    </row>
    <row r="14" customFormat="false" ht="21.75" hidden="false" customHeight="true" outlineLevel="0" collapsed="false">
      <c r="B14" s="48" t="s">
        <v>65</v>
      </c>
      <c r="C14" s="51" t="n">
        <f aca="false">COUNTIF('Risk Register'!M4:M200,"Open")</f>
        <v>2</v>
      </c>
    </row>
    <row r="15" customFormat="false" ht="21.75" hidden="false" customHeight="true" outlineLevel="0" collapsed="false">
      <c r="B15" s="52" t="s">
        <v>56</v>
      </c>
      <c r="C15" s="53" t="n">
        <f aca="false">COUNTIF('Risk Register'!M4:M200,"In Progress")</f>
        <v>3</v>
      </c>
    </row>
    <row r="16" customFormat="false" ht="21.75" hidden="false" customHeight="true" outlineLevel="0" collapsed="false">
      <c r="B16" s="48" t="s">
        <v>135</v>
      </c>
      <c r="C16" s="51" t="n">
        <f aca="false">COUNTIF('Risk Register'!M4:M200,"Closed")</f>
        <v>0</v>
      </c>
    </row>
    <row r="17" customFormat="false" ht="21.75" hidden="false" customHeight="true" outlineLevel="0" collapsed="false">
      <c r="B17" s="52" t="s">
        <v>136</v>
      </c>
      <c r="C17" s="53" t="n">
        <f aca="false">COUNTIF('Risk Register'!M4:M200,"Accepted")</f>
        <v>0</v>
      </c>
    </row>
    <row r="19" customFormat="false" ht="7.5" hidden="false" customHeight="true" outlineLevel="0" collapsed="false"/>
    <row r="20" customFormat="false" ht="21.75" hidden="false" customHeight="true" outlineLevel="0" collapsed="false">
      <c r="B20" s="39" t="s">
        <v>5</v>
      </c>
      <c r="C20" s="39" t="s">
        <v>128</v>
      </c>
    </row>
    <row r="21" customFormat="false" ht="21.75" hidden="false" customHeight="true" outlineLevel="0" collapsed="false">
      <c r="B21" s="54" t="s">
        <v>49</v>
      </c>
      <c r="C21" s="51" t="n">
        <f aca="false">COUNTIF('Risk Register'!B4:B200,"Cybersecurity")</f>
        <v>2</v>
      </c>
    </row>
    <row r="22" customFormat="false" ht="21.75" hidden="false" customHeight="true" outlineLevel="0" collapsed="false">
      <c r="B22" s="55" t="s">
        <v>59</v>
      </c>
      <c r="C22" s="53" t="n">
        <f aca="false">COUNTIF('Risk Register'!B4:B200,"Compliance")</f>
        <v>1</v>
      </c>
    </row>
    <row r="23" customFormat="false" ht="21.75" hidden="false" customHeight="true" outlineLevel="0" collapsed="false">
      <c r="B23" s="54" t="s">
        <v>67</v>
      </c>
      <c r="C23" s="51" t="n">
        <f aca="false">COUNTIF('Risk Register'!B4:B200,"Vendor")</f>
        <v>1</v>
      </c>
    </row>
    <row r="24" customFormat="false" ht="21.75" hidden="false" customHeight="true" outlineLevel="0" collapsed="false">
      <c r="B24" s="55" t="s">
        <v>74</v>
      </c>
      <c r="C24" s="53" t="n">
        <f aca="false">COUNTIF('Risk Register'!B4:B200,"Operational")</f>
        <v>1</v>
      </c>
    </row>
    <row r="25" customFormat="false" ht="21.75" hidden="false" customHeight="true" outlineLevel="0" collapsed="false">
      <c r="B25" s="54" t="s">
        <v>137</v>
      </c>
      <c r="C25" s="51" t="n">
        <f aca="false">COUNTIF('Risk Register'!B4:B200,"Financial")</f>
        <v>0</v>
      </c>
    </row>
    <row r="26" customFormat="false" ht="21.75" hidden="false" customHeight="true" outlineLevel="0" collapsed="false">
      <c r="B26" s="55" t="s">
        <v>138</v>
      </c>
      <c r="C26" s="53" t="n">
        <f aca="false">COUNTIF('Risk Register'!B4:B200,"Legal")</f>
        <v>0</v>
      </c>
    </row>
    <row r="27" customFormat="false" ht="21.75" hidden="false" customHeight="true" outlineLevel="0" collapsed="false">
      <c r="B27" s="54" t="s">
        <v>139</v>
      </c>
      <c r="C27" s="51" t="n">
        <f aca="false">COUNTIF('Risk Register'!B4:B200,"Physical")</f>
        <v>0</v>
      </c>
    </row>
    <row r="30" customFormat="false" ht="15" hidden="false" customHeight="false" outlineLevel="0" collapsed="false">
      <c r="B30" s="16" t="s">
        <v>140</v>
      </c>
      <c r="C30" s="16"/>
      <c r="D30" s="16"/>
    </row>
  </sheetData>
  <mergeCells count="3">
    <mergeCell ref="B2:D2"/>
    <mergeCell ref="B3:D3"/>
    <mergeCell ref="B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2026-03-16T20:21:56Z</dcterms:created>
  <dc:creator>openpyxl</dc:creator>
  <dc:description/>
  <dc:language>en-US</dc:language>
  <cp:lastModifiedBy/>
  <dcterms:modified xsi:type="dcterms:W3CDTF">2026-03-16T20:21:56Z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